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'0503721'!$D$24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'0503721'!$F$63</definedName>
    <definedName name="ID_125816504" localSheetId="0">'0503721'!$H$63</definedName>
    <definedName name="ID_125816508" localSheetId="0">'0503721'!$H$42</definedName>
    <definedName name="ID_125816512" localSheetId="0">'0503721'!$D$66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'0503721'!$C$72</definedName>
    <definedName name="ID_125816527" localSheetId="0">'0503721'!$D$72</definedName>
    <definedName name="ID_125816528" localSheetId="0">'0503721'!$C$79</definedName>
    <definedName name="ID_125816532" localSheetId="0">'0503721'!$E$51</definedName>
    <definedName name="ID_125816533" localSheetId="0">'0503721'!$F$52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'0503721'!$D$56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'0503721'!$C$33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'0503721'!$F$42</definedName>
    <definedName name="ID_125816569" localSheetId="0">'0503721'!$F$66</definedName>
    <definedName name="ID_125816572" localSheetId="0">'0503721'!$E$135</definedName>
    <definedName name="ID_125816576" localSheetId="0">'0503721'!$D$42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'0503721'!$F$27</definedName>
    <definedName name="ID_125816618" localSheetId="0">'0503721'!$F$69</definedName>
    <definedName name="ID_125816620" localSheetId="0">'0503721'!$D$113</definedName>
    <definedName name="ID_125816623" localSheetId="0">'0503721'!$E$63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'0503721'!$E$42</definedName>
    <definedName name="ID_125816909" localSheetId="0">'0503721'!$G$42</definedName>
    <definedName name="ID_125817038" localSheetId="0">'0503721'!$G$66</definedName>
    <definedName name="ID_125817086" localSheetId="0">'0503721'!$G$146</definedName>
    <definedName name="ID_125817153" localSheetId="0">'0503721'!$H$72</definedName>
    <definedName name="ID_125817159" localSheetId="0">'0503721'!$E$144</definedName>
    <definedName name="ID_125817160" localSheetId="0">'0503721'!$G$144</definedName>
    <definedName name="ID_125817163" localSheetId="0">'0503721'!$D$69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'0503721'!$G$51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'0503721'!$C$56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'0503721'!$F$56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'0503721'!$H$33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'0503721'!$H$52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'0503721'!$C$45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'0503721'!$E$56</definedName>
    <definedName name="ID_125817261" localSheetId="0">'0503721'!$D$95</definedName>
    <definedName name="ID_125817262" localSheetId="0">'0503721'!$D$114</definedName>
    <definedName name="ID_125817263" localSheetId="0">'0503721'!$G$56</definedName>
    <definedName name="ID_125817264" localSheetId="0">'0503721'!$H$56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'0503721'!$H$97</definedName>
    <definedName name="ID_125817281" localSheetId="0">'0503721'!$C$27</definedName>
    <definedName name="ID_125817282" localSheetId="0">'0503721'!$D$27</definedName>
    <definedName name="ID_125817286" localSheetId="0">'0503721'!$G$69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'0503721'!$E$33</definedName>
    <definedName name="ID_125817295" localSheetId="0">'0503721'!$G$130</definedName>
    <definedName name="ID_125817298" localSheetId="0">'0503721'!$G$63</definedName>
    <definedName name="ID_125817300" localSheetId="0">'0503721'!$D$63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'0503721'!$F$72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'0503721'!$G$45</definedName>
    <definedName name="ID_125817495" localSheetId="0">'0503721'!$H$45</definedName>
    <definedName name="ID_125817504" localSheetId="0">'0503721'!$G$52</definedName>
    <definedName name="ID_125817509" localSheetId="0">'0503721'!$E$142</definedName>
    <definedName name="ID_125817510" localSheetId="0">'0503721'!$D$163</definedName>
    <definedName name="ID_125817511" localSheetId="0">'0503721'!$F$45</definedName>
    <definedName name="ID_125817558" localSheetId="0">'0503721'!$E$101</definedName>
    <definedName name="ID_125817665" localSheetId="0">'0503721'!$C$52</definedName>
    <definedName name="ID_125817678" localSheetId="0">'0503721'!$D$52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'0503721'!$F$33</definedName>
    <definedName name="ID_125817727" localSheetId="0">'0503721'!$H$66</definedName>
    <definedName name="ID_125817731" localSheetId="0">'0503721'!$C$42</definedName>
    <definedName name="ID_125817733" localSheetId="0">'0503721'!$G$72</definedName>
    <definedName name="ID_125817734" localSheetId="0">'0503721'!$H$75</definedName>
    <definedName name="ID_125817735" localSheetId="0">'0503721'!$E$79</definedName>
    <definedName name="ID_125817736" localSheetId="0">'0503721'!$C$69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'0503721'!$C$51</definedName>
    <definedName name="ID_125817755" localSheetId="0">'0503721'!$D$51</definedName>
    <definedName name="ID_125817756" localSheetId="0">'0503721'!$E$45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'0503721'!$C$63</definedName>
    <definedName name="ID_125817805" localSheetId="0">'0503721'!$F$143</definedName>
    <definedName name="ID_125817808" localSheetId="0">'0503721'!$C$66</definedName>
    <definedName name="ID_125817810" localSheetId="0">'0503721'!$E$66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'0503721'!$F$51</definedName>
    <definedName name="ID_125817831" localSheetId="0">'0503721'!$E$52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'0503721'!$E$69</definedName>
    <definedName name="ID_125817869" localSheetId="0">'0503721'!$H$100</definedName>
    <definedName name="ID_125817870" localSheetId="0">'0503721'!$F$103</definedName>
    <definedName name="ID_125817871" localSheetId="0">'0503721'!$C$24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'0503721'!$G$33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'0503721'!$H$51</definedName>
    <definedName name="ID_125817903" localSheetId="0">'0503721'!$F$163</definedName>
    <definedName name="ID_125817904" localSheetId="0">'0503721'!$E$92</definedName>
    <definedName name="ID_125817905" localSheetId="0">'0503721'!$D$45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'0503721'!$B$52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'0503721'!$B$51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'0503721'!$B$64:$J$64</definedName>
    <definedName name="T_30200296427" localSheetId="0">'0503721'!$B$70:$J$70</definedName>
    <definedName name="T_30200296437" localSheetId="0">'0503721'!$B$34:$J$35</definedName>
    <definedName name="T_30200296447" localSheetId="0">'0503721'!$B$43:$J$43</definedName>
    <definedName name="T_30200296457" localSheetId="0">'0503721'!$B$88:$J$89</definedName>
    <definedName name="T_30200296467" localSheetId="0">'0503721'!$B$19:$J$19</definedName>
    <definedName name="T_30200296477" localSheetId="0">'0503721'!$B$25:$J$25</definedName>
    <definedName name="T_30200296487" localSheetId="0">'0503721'!$C$182:$H$191</definedName>
    <definedName name="T_30200296497" localSheetId="0">'0503721'!$B$28:$J$28</definedName>
    <definedName name="T_30200296507" localSheetId="0">'0503721'!$B$53:$J$54</definedName>
    <definedName name="T_30200296517" localSheetId="0">'0503721'!$B$76:$J$77</definedName>
    <definedName name="T_30200296527" localSheetId="0">'0503721'!$B$22:$J$22</definedName>
    <definedName name="T_30200296537" localSheetId="0">'0503721'!$B$109:$J$109</definedName>
    <definedName name="T_30200296547" localSheetId="0">'0503721'!$B$57:$J$61</definedName>
    <definedName name="T_30200296557" localSheetId="0">'0503721'!$B$31:$J$31</definedName>
    <definedName name="T_30200296567" localSheetId="0">'0503721'!$B$67:$J$67</definedName>
    <definedName name="T_30200296577" localSheetId="0">'0503721'!$B$73:$J$73</definedName>
    <definedName name="T_30200296587" localSheetId="0">'0503721'!$B$46:$J$49</definedName>
    <definedName name="T_30200296597" localSheetId="0">'0503721'!$B$80:$J$80</definedName>
    <definedName name="T_30200296607" localSheetId="0">'0503721'!$B$106:$J$106</definedName>
    <definedName name="TR_30200296417" localSheetId="0">'0503721'!$B$64:$J$64</definedName>
    <definedName name="TR_30200296427" localSheetId="0">'0503721'!$B$70:$J$70</definedName>
    <definedName name="TR_30200296437_2366224362" localSheetId="0">'0503721'!$B$34:$J$34</definedName>
    <definedName name="TR_30200296437_2366224363" localSheetId="0">'0503721'!$B$35:$J$35</definedName>
    <definedName name="TR_30200296447" localSheetId="0">'0503721'!$B$43:$J$43</definedName>
    <definedName name="TR_30200296457_2366224378" localSheetId="0">'0503721'!$B$88:$J$88</definedName>
    <definedName name="TR_30200296457_2366224379" localSheetId="0">'0503721'!$B$89:$J$89</definedName>
    <definedName name="TR_30200296467" localSheetId="0">'0503721'!$B$19:$J$19</definedName>
    <definedName name="TR_30200296477" localSheetId="0">'0503721'!$B$25:$J$25</definedName>
    <definedName name="TR_30200296487" localSheetId="0">'0503721'!$C$182:$H$191</definedName>
    <definedName name="TR_30200296497_2366224361" localSheetId="0">'0503721'!$B$28:$J$28</definedName>
    <definedName name="TR_30200296507_2366224368" localSheetId="0">'0503721'!$B$53:$J$53</definedName>
    <definedName name="TR_30200296507_2366224369" localSheetId="0">'0503721'!$B$54:$J$54</definedName>
    <definedName name="TR_30200296517_2366224376" localSheetId="0">'0503721'!$B$76:$J$76</definedName>
    <definedName name="TR_30200296517_2366224377" localSheetId="0">'0503721'!$B$77:$J$77</definedName>
    <definedName name="TR_30200296527_2366224360" localSheetId="0">'0503721'!$B$22:$J$22</definedName>
    <definedName name="TR_30200296537" localSheetId="0">'0503721'!$B$109:$J$109</definedName>
    <definedName name="TR_30200296547_2366224370" localSheetId="0">'0503721'!$B$57:$J$57</definedName>
    <definedName name="TR_30200296547_2366224371" localSheetId="0">'0503721'!$B$58:$J$58</definedName>
    <definedName name="TR_30200296547_2366224372" localSheetId="0">'0503721'!$B$59:$J$59</definedName>
    <definedName name="TR_30200296547_2366224373" localSheetId="0">'0503721'!$B$60:$J$60</definedName>
    <definedName name="TR_30200296547_2366224374" localSheetId="0">'0503721'!$B$61:$J$61</definedName>
    <definedName name="TR_30200296557" localSheetId="0">'0503721'!$B$31:$J$31</definedName>
    <definedName name="TR_30200296567" localSheetId="0">'0503721'!$B$67:$J$67</definedName>
    <definedName name="TR_30200296577_2366224375" localSheetId="0">'0503721'!$B$73:$J$73</definedName>
    <definedName name="TR_30200296587_2366224364" localSheetId="0">'0503721'!$B$46:$J$46</definedName>
    <definedName name="TR_30200296587_2366224365" localSheetId="0">'0503721'!$B$47:$J$47</definedName>
    <definedName name="TR_30200296587_2366224366" localSheetId="0">'0503721'!$B$48:$J$48</definedName>
    <definedName name="TR_30200296587_2366224367" localSheetId="0">'0503721'!$B$49:$J$49</definedName>
    <definedName name="TR_30200296597" localSheetId="0">'0503721'!$B$80:$J$80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/>
  <c r="G161"/>
  <c r="F161"/>
  <c r="E161"/>
  <c r="H160"/>
  <c r="H159"/>
  <c r="H158"/>
  <c r="G158"/>
  <c r="F158"/>
  <c r="E158"/>
  <c r="H157"/>
  <c r="H156"/>
  <c r="H155"/>
  <c r="H154" s="1"/>
  <c r="G155"/>
  <c r="G154" s="1"/>
  <c r="F155"/>
  <c r="E155"/>
  <c r="E154" s="1"/>
  <c r="E129" s="1"/>
  <c r="F154"/>
  <c r="H148"/>
  <c r="H147"/>
  <c r="H146" s="1"/>
  <c r="G146"/>
  <c r="F146"/>
  <c r="E146"/>
  <c r="H145"/>
  <c r="H144"/>
  <c r="H143" s="1"/>
  <c r="G143"/>
  <c r="F143"/>
  <c r="E143"/>
  <c r="H142"/>
  <c r="H141"/>
  <c r="H140" s="1"/>
  <c r="G140"/>
  <c r="F140"/>
  <c r="E140"/>
  <c r="H139"/>
  <c r="H138"/>
  <c r="H137" s="1"/>
  <c r="G137"/>
  <c r="F137"/>
  <c r="E137"/>
  <c r="H136"/>
  <c r="H135"/>
  <c r="H134" s="1"/>
  <c r="G134"/>
  <c r="F134"/>
  <c r="E134"/>
  <c r="H133"/>
  <c r="H132"/>
  <c r="H131" s="1"/>
  <c r="G131"/>
  <c r="F131"/>
  <c r="F130" s="1"/>
  <c r="F129" s="1"/>
  <c r="F91" s="1"/>
  <c r="E131"/>
  <c r="G130"/>
  <c r="E130"/>
  <c r="H128"/>
  <c r="H127"/>
  <c r="H126"/>
  <c r="H125" s="1"/>
  <c r="G125"/>
  <c r="F125"/>
  <c r="E125"/>
  <c r="H124"/>
  <c r="H123"/>
  <c r="H117" s="1"/>
  <c r="G117"/>
  <c r="F117"/>
  <c r="E117"/>
  <c r="H116"/>
  <c r="H115"/>
  <c r="H114" s="1"/>
  <c r="G114"/>
  <c r="F114"/>
  <c r="E114"/>
  <c r="H113"/>
  <c r="H112"/>
  <c r="H111" s="1"/>
  <c r="G111"/>
  <c r="F111"/>
  <c r="E111"/>
  <c r="H109"/>
  <c r="H108"/>
  <c r="H104" s="1"/>
  <c r="H106"/>
  <c r="H105"/>
  <c r="G104"/>
  <c r="F104"/>
  <c r="E104"/>
  <c r="H103"/>
  <c r="H102"/>
  <c r="H101"/>
  <c r="G101"/>
  <c r="F101"/>
  <c r="E101"/>
  <c r="H100"/>
  <c r="H99"/>
  <c r="H98"/>
  <c r="G98"/>
  <c r="F98"/>
  <c r="E98"/>
  <c r="H97"/>
  <c r="H96"/>
  <c r="H95"/>
  <c r="G95"/>
  <c r="F95"/>
  <c r="E95"/>
  <c r="E94" s="1"/>
  <c r="E91" s="1"/>
  <c r="G94"/>
  <c r="F94"/>
  <c r="H93"/>
  <c r="H89"/>
  <c r="H88"/>
  <c r="H87" s="1"/>
  <c r="G87"/>
  <c r="F87"/>
  <c r="E87"/>
  <c r="H80"/>
  <c r="H79"/>
  <c r="G79"/>
  <c r="F79"/>
  <c r="E79"/>
  <c r="H77"/>
  <c r="H76"/>
  <c r="H75"/>
  <c r="G75"/>
  <c r="F75"/>
  <c r="E75"/>
  <c r="H73"/>
  <c r="H72"/>
  <c r="G72"/>
  <c r="F72"/>
  <c r="E72"/>
  <c r="H70"/>
  <c r="H69" s="1"/>
  <c r="G69"/>
  <c r="F69"/>
  <c r="F51" s="1"/>
  <c r="E69"/>
  <c r="H67"/>
  <c r="H66"/>
  <c r="G66"/>
  <c r="F66"/>
  <c r="E66"/>
  <c r="H64"/>
  <c r="H63"/>
  <c r="G63"/>
  <c r="F63"/>
  <c r="E63"/>
  <c r="H61"/>
  <c r="H60"/>
  <c r="H59"/>
  <c r="H58"/>
  <c r="H56" s="1"/>
  <c r="H57"/>
  <c r="G56"/>
  <c r="F56"/>
  <c r="E56"/>
  <c r="H54"/>
  <c r="H52" s="1"/>
  <c r="H53"/>
  <c r="G52"/>
  <c r="G51" s="1"/>
  <c r="F52"/>
  <c r="E52"/>
  <c r="E51"/>
  <c r="H49"/>
  <c r="H48"/>
  <c r="H47"/>
  <c r="H45" s="1"/>
  <c r="H46"/>
  <c r="G45"/>
  <c r="F45"/>
  <c r="E45"/>
  <c r="H43"/>
  <c r="H42" s="1"/>
  <c r="G42"/>
  <c r="F42"/>
  <c r="E42"/>
  <c r="H35"/>
  <c r="H34"/>
  <c r="H33" s="1"/>
  <c r="G33"/>
  <c r="F33"/>
  <c r="E33"/>
  <c r="H31"/>
  <c r="H30"/>
  <c r="G30"/>
  <c r="F30"/>
  <c r="E30"/>
  <c r="H28"/>
  <c r="H27"/>
  <c r="G27"/>
  <c r="F27"/>
  <c r="E27"/>
  <c r="H25"/>
  <c r="H24" s="1"/>
  <c r="G24"/>
  <c r="F24"/>
  <c r="E24"/>
  <c r="H22"/>
  <c r="H21"/>
  <c r="G21"/>
  <c r="F21"/>
  <c r="F17" s="1"/>
  <c r="F92" s="1"/>
  <c r="E21"/>
  <c r="H19"/>
  <c r="H18"/>
  <c r="G18"/>
  <c r="G17" s="1"/>
  <c r="G92" s="1"/>
  <c r="F18"/>
  <c r="E18"/>
  <c r="E17"/>
  <c r="E92" s="1"/>
  <c r="H94" l="1"/>
  <c r="H130"/>
  <c r="H129" s="1"/>
  <c r="H17"/>
  <c r="G129"/>
  <c r="G91" s="1"/>
  <c r="H51"/>
  <c r="H92" l="1"/>
  <c r="H9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<sst xmlns="http://schemas.openxmlformats.org/spreadsheetml/2006/main" count="456" uniqueCount="330">
  <si>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</si>
  <si>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</si>
  <si>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</si>
  <si>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</si>
  <si>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</si>
  <si>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</si>
  <si>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</si>
  <si>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</si>
  <si>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</si>
  <si>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</si>
  <si>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</si>
  <si>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</si>
  <si>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</si>
  <si>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</si>
  <si>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>по ОКПО</t>
  </si>
  <si>
    <t>41897261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</si>
  <si>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</si>
  <si>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</si>
  <si>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</si>
  <si>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</si>
  <si>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</si>
  <si>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</si>
  <si>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</si>
  <si>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</si>
  <si>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</si>
  <si>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</si>
  <si>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</si>
  <si>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</si>
  <si>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</si>
  <si>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</si>
  <si>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</si>
  <si>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</si>
  <si>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</si>
  <si>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</si>
  <si>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</si>
  <si>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</si>
  <si>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</si>
  <si>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</si>
  <si>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</si>
  <si>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</si>
  <si>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</si>
  <si>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</si>
  <si>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</si>
  <si>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</si>
  <si>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</si>
  <si>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</si>
  <si>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</si>
  <si>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</si>
  <si>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</si>
  <si>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</si>
  <si>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</si>
  <si>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</si>
  <si>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</si>
  <si>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</si>
  <si>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</si>
  <si>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</si>
  <si>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</si>
  <si>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</si>
  <si>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</si>
  <si>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</si>
  <si>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</si>
  <si>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</si>
  <si>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</si>
  <si>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</si>
  <si>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</si>
  <si>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</si>
  <si>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</si>
  <si>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</si>
  <si>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</si>
  <si>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</si>
  <si>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</si>
  <si>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</si>
  <si>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</si>
  <si>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</si>
  <si>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</si>
  <si>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</si>
  <si>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</si>
  <si>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</si>
  <si>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</si>
  <si>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</si>
  <si>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</si>
  <si>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</si>
  <si>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</si>
  <si>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</si>
  <si>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</si>
  <si>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</si>
  <si>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</si>
  <si>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</si>
  <si>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</si>
  <si>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</si>
  <si>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</si>
  <si>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</si>
  <si>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</si>
  <si>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</si>
  <si>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</si>
  <si>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</si>
  <si>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</si>
  <si>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</si>
  <si>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</si>
  <si>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</si>
  <si>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</si>
  <si>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</si>
  <si>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</si>
  <si>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</si>
  <si>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</si>
  <si>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</si>
  <si>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</si>
  <si>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</si>
  <si>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</si>
  <si>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</si>
  <si>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</si>
  <si>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</si>
  <si>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</si>
  <si>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</si>
  <si>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</si>
  <si>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</si>
  <si>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</si>
  <si>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</si>
  <si>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</si>
  <si>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</si>
  <si>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</si>
  <si>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</si>
  <si>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</si>
  <si>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</si>
  <si>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</si>
  <si>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</si>
  <si>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</si>
  <si>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</si>
  <si>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</si>
  <si>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</si>
  <si>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</si>
  <si>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</si>
  <si>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</si>
  <si>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</si>
  <si>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</si>
  <si>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</si>
  <si>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</si>
  <si>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</si>
  <si>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</si>
  <si>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</si>
  <si>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</si>
  <si>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</si>
  <si>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</si>
  <si>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</si>
  <si>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</si>
  <si>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</si>
  <si>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</si>
  <si>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</si>
  <si>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</si>
  <si>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</si>
  <si>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</si>
  <si>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</si>
  <si>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</si>
  <si>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</si>
  <si>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</si>
  <si>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</si>
  <si>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</si>
  <si>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</si>
  <si>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</si>
  <si>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</si>
  <si>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</si>
  <si>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</si>
  <si>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</si>
  <si>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</si>
  <si>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</si>
  <si>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</si>
  <si>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</si>
  <si>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</si>
  <si>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</si>
  <si>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</si>
  <si>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</si>
  <si>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</si>
  <si>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</si>
  <si>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</si>
  <si>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</si>
  <si>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</si>
  <si>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</si>
  <si>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</si>
  <si>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</si>
  <si>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</si>
  <si>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</si>
  <si>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</si>
  <si>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</si>
  <si>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</si>
  <si>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</si>
  <si>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</si>
  <si>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</si>
  <si>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</si>
  <si>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</si>
  <si>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</si>
  <si>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</si>
  <si>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</si>
  <si>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</si>
  <si>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</si>
  <si>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</si>
  <si>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</si>
  <si>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</si>
  <si>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</si>
  <si>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</si>
  <si>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</si>
  <si>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</si>
  <si>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</si>
  <si>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</si>
  <si>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</si>
  <si>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</si>
  <si>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</si>
  <si>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</si>
  <si>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</si>
  <si>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</si>
  <si>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</si>
  <si>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</si>
  <si>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</si>
  <si>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</si>
  <si>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</si>
  <si>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</si>
  <si>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</si>
  <si>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</si>
  <si>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</si>
  <si>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</si>
  <si>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</si>
  <si>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</si>
  <si>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</si>
  <si>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</si>
  <si>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</si>
  <si>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</si>
  <si>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</si>
  <si>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</si>
  <si>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</si>
  <si>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</si>
  <si>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</si>
  <si>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</si>
  <si>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</si>
  <si>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</si>
  <si>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</si>
  <si>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</si>
  <si>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</si>
  <si>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</si>
  <si>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</si>
  <si>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</si>
  <si>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</si>
  <si>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</si>
  <si>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</si>
  <si>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</si>
  <si>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</si>
  <si>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</si>
  <si>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</si>
  <si>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</si>
  <si>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</si>
  <si>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</si>
  <si>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</si>
  <si>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</si>
  <si>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</si>
  <si>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</si>
  <si>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</si>
  <si>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</si>
  <si>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</si>
  <si>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</si>
  <si>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</si>
  <si>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</si>
  <si>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</si>
  <si>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</si>
  <si>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</si>
  <si>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</si>
  <si>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</si>
  <si>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</si>
  <si>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</si>
  <si>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</si>
  <si>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</si>
  <si>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</si>
  <si>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</si>
  <si>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</si>
  <si>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</si>
  <si>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</si>
  <si>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</si>
  <si>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</si>
  <si>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</si>
  <si>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</si>
  <si>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</si>
  <si>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</si>
  <si>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</si>
  <si>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</si>
  <si>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</si>
  <si>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</si>
  <si>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</si>
  <si>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</si>
  <si>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</si>
  <si>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</si>
  <si>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</si>
  <si>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</si>
  <si>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</si>
  <si>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</si>
  <si>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</si>
  <si>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</si>
  <si>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</si>
  <si>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</si>
  <si>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</si>
  <si>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</si>
  <si>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</si>
  <si>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</si>
  <si>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Климова А.А.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</si>
  <si>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</si>
  <si>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</si>
  <si>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</si>
  <si>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</si>
  <si>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</si>
  <si>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</si>
  <si>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</si>
  <si>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</si>
  <si>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</si>
  <si>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</si>
  <si>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</si>
  <si>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</si>
  <si>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</si>
  <si>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</si>
  <si>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</si>
  <si>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</si>
  <si>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</si>
  <si>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</si>
  <si>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</si>
  <si>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</si>
  <si>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</si>
  <si>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</si>
  <si>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</si>
  <si>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"31" января 2024 г.</t>
  </si>
  <si>
    <t>Солодовченко  Н.В.</t>
  </si>
  <si>
    <t>и.о.директора</t>
  </si>
  <si>
    <t>Чайка Е. В.</t>
  </si>
  <si>
    <t>главный 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</si>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</sst>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0609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57" zoomScaleNormal="100" workbookViewId="0">
      <selection activeCell="B194" sqref="B194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3128007492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322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621746.55000000005</v>
      </c>
      <c r="F17" s="40">
        <f>F18+F21+F24+F27+F30+F33+F42+F45</f>
        <v>41477098.199999996</v>
      </c>
      <c r="G17" s="40">
        <f>G18+G21+G24+G27+G30+G33+G42+G45</f>
        <v>1647800.53</v>
      </c>
      <c r="H17" s="41">
        <f>H18+H21+H24+H27+H30+H33+H42+H45</f>
        <v>43746645.280000001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38035377.100000001</v>
      </c>
      <c r="G21" s="45">
        <f>SUM(G22:G23)</f>
        <v>1458220.83</v>
      </c>
      <c r="H21" s="46">
        <f>SUM(H22:H23)</f>
        <v>39493597.93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38035377.100000001</v>
      </c>
      <c r="G22" s="62">
        <v>1458220.83</v>
      </c>
      <c r="H22" s="59">
        <f>SUM(E22:G22)</f>
        <v>39493597.93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540995.11</v>
      </c>
      <c r="F27" s="45">
        <f>SUM(F28:F29)</f>
        <v>0</v>
      </c>
      <c r="G27" s="45">
        <f>SUM(G28:G29)</f>
        <v>0</v>
      </c>
      <c r="H27" s="46">
        <f>SUM(H28:H29)</f>
        <v>540995.11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540995.11</v>
      </c>
      <c r="F28" s="57">
        <v>0</v>
      </c>
      <c r="G28" s="62">
        <v>0</v>
      </c>
      <c r="H28" s="59">
        <f>SUM(E28:G28)</f>
        <v>540995.11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-57.5</v>
      </c>
      <c r="F33" s="45">
        <f>SUM(F34:F36)</f>
        <v>213083.30000000028</v>
      </c>
      <c r="G33" s="45">
        <f>SUM(G34:G36)</f>
        <v>-21373.03</v>
      </c>
      <c r="H33" s="46">
        <f>SUM(H34:H36)</f>
        <v>191652.77000000048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-57.5</v>
      </c>
      <c r="F34" s="64">
        <v>2473648.1</v>
      </c>
      <c r="G34" s="64">
        <v>-21373.03</v>
      </c>
      <c r="H34" s="59">
        <f>SUM(E34:G34)</f>
        <v>2452217.5700000003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-2260564.7999999998</v>
      </c>
      <c r="G35" s="64">
        <v>0</v>
      </c>
      <c r="H35" s="59">
        <f>SUM(E35:G35)</f>
        <v>-2260564.7999999998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93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94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95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SUM(E46:E50)</f>
        <v>80808.94</v>
      </c>
      <c r="F45" s="88">
        <f>SUM(F46:F50)</f>
        <v>3228637.8</v>
      </c>
      <c r="G45" s="88">
        <f>SUM(G46:G50)</f>
        <v>210952.73</v>
      </c>
      <c r="H45" s="89">
        <f>SUM(H46:H50)</f>
        <v>3520399.4699999997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80808.94</v>
      </c>
      <c r="F46" s="92">
        <v>669.9</v>
      </c>
      <c r="G46" s="92">
        <v>193376.72</v>
      </c>
      <c r="H46" s="87">
        <f>SUM(E46:G46)</f>
        <v>274855.56</v>
      </c>
    </row>
    <row r="47" spans="2:10" s="6" customFormat="1" ht="22.5">
      <c r="B47" s="90" t="s">
        <v>105</v>
      </c>
      <c r="C47" s="83" t="s">
        <v>101</v>
      </c>
      <c r="D47" s="91" t="s">
        <v>106</v>
      </c>
      <c r="E47" s="92">
        <v>0</v>
      </c>
      <c r="F47" s="92">
        <v>0</v>
      </c>
      <c r="G47" s="92">
        <v>1278.01</v>
      </c>
      <c r="H47" s="87">
        <f t="shared" ref="H47:H49" si="0">SUM(E47:G47)</f>
        <v>1278.01</v>
      </c>
    </row>
    <row r="48" spans="2:10" s="6" customFormat="1" ht="33.75">
      <c r="B48" s="90" t="s">
        <v>107</v>
      </c>
      <c r="C48" s="83" t="s">
        <v>101</v>
      </c>
      <c r="D48" s="91" t="s">
        <v>108</v>
      </c>
      <c r="E48" s="92">
        <v>0</v>
      </c>
      <c r="F48" s="92">
        <v>3227967.9</v>
      </c>
      <c r="G48" s="92">
        <v>0</v>
      </c>
      <c r="H48" s="87">
        <f t="shared" si="0"/>
        <v>3227967.9</v>
      </c>
    </row>
    <row r="49" spans="2:10" s="6" customFormat="1" ht="22.5">
      <c r="B49" s="90" t="s">
        <v>109</v>
      </c>
      <c r="C49" s="83" t="s">
        <v>101</v>
      </c>
      <c r="D49" s="91" t="s">
        <v>110</v>
      </c>
      <c r="E49" s="92">
        <v>0</v>
      </c>
      <c r="F49" s="92">
        <v>0</v>
      </c>
      <c r="G49" s="92">
        <v>16298</v>
      </c>
      <c r="H49" s="87">
        <f t="shared" si="0"/>
        <v>16298</v>
      </c>
    </row>
    <row r="50" spans="2:10" s="6" customFormat="1" ht="11.25" hidden="1">
      <c r="B50" s="82"/>
      <c r="C50" s="83"/>
      <c r="D50" s="84"/>
      <c r="E50" s="85"/>
      <c r="F50" s="86"/>
      <c r="G50" s="86"/>
      <c r="H50" s="87"/>
    </row>
    <row r="51" spans="2:10" s="6" customFormat="1" ht="22.5" customHeight="1">
      <c r="B51" s="93" t="s">
        <v>111</v>
      </c>
      <c r="C51" s="43" t="s">
        <v>80</v>
      </c>
      <c r="D51" s="44" t="s">
        <v>112</v>
      </c>
      <c r="E51" s="94">
        <f>E52+E56+E63+E66+E69+E72+E75+E79+E87</f>
        <v>480231.36</v>
      </c>
      <c r="F51" s="94">
        <f>F52+F56+F63+F66+F69+F72+F75+F79+F87</f>
        <v>40394554.750000007</v>
      </c>
      <c r="G51" s="94">
        <f>G52+G56+G63+G66+G69+G72+G75+G79+G87</f>
        <v>1538823.3599999999</v>
      </c>
      <c r="H51" s="95">
        <f>H52+H56+H63+H66+H69+H72+H75+H79+H87</f>
        <v>42413609.470000006</v>
      </c>
    </row>
    <row r="52" spans="2:10" s="6" customFormat="1" ht="12">
      <c r="B52" s="42" t="s">
        <v>113</v>
      </c>
      <c r="C52" s="43" t="s">
        <v>85</v>
      </c>
      <c r="D52" s="44" t="s">
        <v>114</v>
      </c>
      <c r="E52" s="88">
        <f>SUM(E53:E55)</f>
        <v>0</v>
      </c>
      <c r="F52" s="88">
        <f>SUM(F53:F55)</f>
        <v>35125933.990000002</v>
      </c>
      <c r="G52" s="88">
        <f>SUM(G53:G55)</f>
        <v>30303.519999999997</v>
      </c>
      <c r="H52" s="89">
        <f>SUM(H53:H55)</f>
        <v>35156237.510000005</v>
      </c>
    </row>
    <row r="53" spans="2:10" s="6" customFormat="1" ht="11.25">
      <c r="B53" s="90" t="s">
        <v>115</v>
      </c>
      <c r="C53" s="83" t="s">
        <v>85</v>
      </c>
      <c r="D53" s="91" t="s">
        <v>116</v>
      </c>
      <c r="E53" s="96">
        <v>0</v>
      </c>
      <c r="F53" s="96">
        <v>26977642.57</v>
      </c>
      <c r="G53" s="96">
        <v>23274.6</v>
      </c>
      <c r="H53" s="87">
        <f>SUM(E53:G53)</f>
        <v>27000917.170000002</v>
      </c>
    </row>
    <row r="54" spans="2:10" s="6" customFormat="1" ht="11.25">
      <c r="B54" s="90" t="s">
        <v>117</v>
      </c>
      <c r="C54" s="83" t="s">
        <v>85</v>
      </c>
      <c r="D54" s="91" t="s">
        <v>118</v>
      </c>
      <c r="E54" s="96">
        <v>0</v>
      </c>
      <c r="F54" s="96">
        <v>8148291.4199999999</v>
      </c>
      <c r="G54" s="96">
        <v>7028.92</v>
      </c>
      <c r="H54" s="87">
        <f>SUM(E54:G54)</f>
        <v>8155320.3399999999</v>
      </c>
    </row>
    <row r="55" spans="2:10" s="6" customFormat="1" ht="12.2" hidden="1" customHeight="1">
      <c r="B55" s="82"/>
      <c r="C55" s="83"/>
      <c r="D55" s="84"/>
      <c r="E55" s="85"/>
      <c r="F55" s="85"/>
      <c r="G55" s="85"/>
      <c r="H55" s="87"/>
    </row>
    <row r="56" spans="2:10" s="6" customFormat="1" ht="12">
      <c r="B56" s="42" t="s">
        <v>119</v>
      </c>
      <c r="C56" s="43" t="s">
        <v>88</v>
      </c>
      <c r="D56" s="44" t="s">
        <v>120</v>
      </c>
      <c r="E56" s="88">
        <f>SUM(E57:E62)</f>
        <v>0</v>
      </c>
      <c r="F56" s="88">
        <f>SUM(F57:F62)</f>
        <v>3764183.81</v>
      </c>
      <c r="G56" s="88">
        <f>SUM(G57:G62)</f>
        <v>5865.66</v>
      </c>
      <c r="H56" s="89">
        <f>SUM(H57:H62)</f>
        <v>3770049.47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34172.33</v>
      </c>
      <c r="G57" s="96">
        <v>0</v>
      </c>
      <c r="H57" s="87">
        <f>SUM(E57:G57)</f>
        <v>34172.33</v>
      </c>
    </row>
    <row r="58" spans="2:10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4500</v>
      </c>
      <c r="G58" s="96">
        <v>0</v>
      </c>
      <c r="H58" s="87">
        <f t="shared" ref="H58:H61" si="1">SUM(E58:G58)</f>
        <v>4500</v>
      </c>
    </row>
    <row r="59" spans="2:10" s="6" customFormat="1" ht="11.25">
      <c r="B59" s="90" t="s">
        <v>125</v>
      </c>
      <c r="C59" s="83" t="s">
        <v>88</v>
      </c>
      <c r="D59" s="91" t="s">
        <v>126</v>
      </c>
      <c r="E59" s="96">
        <v>0</v>
      </c>
      <c r="F59" s="96">
        <v>1889734.94</v>
      </c>
      <c r="G59" s="96">
        <v>447.66</v>
      </c>
      <c r="H59" s="87">
        <f t="shared" si="1"/>
        <v>1890182.5999999999</v>
      </c>
    </row>
    <row r="60" spans="2:10" s="6" customFormat="1" ht="11.25">
      <c r="B60" s="90" t="s">
        <v>127</v>
      </c>
      <c r="C60" s="83" t="s">
        <v>88</v>
      </c>
      <c r="D60" s="91" t="s">
        <v>128</v>
      </c>
      <c r="E60" s="96">
        <v>0</v>
      </c>
      <c r="F60" s="96">
        <v>355981.94</v>
      </c>
      <c r="G60" s="96">
        <v>2870</v>
      </c>
      <c r="H60" s="87">
        <f t="shared" si="1"/>
        <v>358851.94</v>
      </c>
    </row>
    <row r="61" spans="2:10" s="6" customFormat="1" ht="11.25">
      <c r="B61" s="90" t="s">
        <v>129</v>
      </c>
      <c r="C61" s="83" t="s">
        <v>88</v>
      </c>
      <c r="D61" s="91" t="s">
        <v>130</v>
      </c>
      <c r="E61" s="96">
        <v>0</v>
      </c>
      <c r="F61" s="96">
        <v>1479794.6</v>
      </c>
      <c r="G61" s="96">
        <v>2548</v>
      </c>
      <c r="H61" s="87">
        <f t="shared" si="1"/>
        <v>1482342.6</v>
      </c>
    </row>
    <row r="62" spans="2:10" s="6" customFormat="1" ht="12.2" hidden="1" customHeight="1">
      <c r="B62" s="82"/>
      <c r="C62" s="83"/>
      <c r="D62" s="84"/>
      <c r="E62" s="85"/>
      <c r="F62" s="85"/>
      <c r="G62" s="85"/>
      <c r="H62" s="87"/>
    </row>
    <row r="63" spans="2:10" s="6" customFormat="1" ht="12">
      <c r="B63" s="42" t="s">
        <v>131</v>
      </c>
      <c r="C63" s="43" t="s">
        <v>102</v>
      </c>
      <c r="D63" s="44" t="s">
        <v>132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51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6"/>
      <c r="F65" s="86"/>
      <c r="G65" s="86"/>
      <c r="H65" s="87"/>
    </row>
    <row r="66" spans="2:10" s="6" customFormat="1" ht="12">
      <c r="B66" s="42" t="s">
        <v>133</v>
      </c>
      <c r="C66" s="43" t="s">
        <v>114</v>
      </c>
      <c r="D66" s="44" t="s">
        <v>134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135</v>
      </c>
      <c r="C69" s="43" t="s">
        <v>132</v>
      </c>
      <c r="D69" s="44" t="s">
        <v>136</v>
      </c>
      <c r="E69" s="88">
        <f>SUM(E70:E71)</f>
        <v>0</v>
      </c>
      <c r="F69" s="88">
        <f>SUM(F70:F71)</f>
        <v>0</v>
      </c>
      <c r="G69" s="88">
        <f>SUM(G70:G71)</f>
        <v>0</v>
      </c>
      <c r="H69" s="89">
        <f>SUM(H70:H71)</f>
        <v>0</v>
      </c>
    </row>
    <row r="70" spans="2:10" s="6" customFormat="1" ht="11.25">
      <c r="B70" s="77"/>
      <c r="C70" s="78"/>
      <c r="D70" s="79"/>
      <c r="E70" s="80"/>
      <c r="F70" s="80"/>
      <c r="G70" s="80"/>
      <c r="H70" s="81">
        <f>SUM(E70:G70)</f>
        <v>0</v>
      </c>
      <c r="I70" s="53"/>
      <c r="J70" s="53"/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137</v>
      </c>
      <c r="C72" s="43" t="s">
        <v>134</v>
      </c>
      <c r="D72" s="44" t="s">
        <v>138</v>
      </c>
      <c r="E72" s="88">
        <f>SUM(E73:E74)</f>
        <v>0</v>
      </c>
      <c r="F72" s="88">
        <f>SUM(F73:F74)</f>
        <v>95268.99</v>
      </c>
      <c r="G72" s="88">
        <f>SUM(G73:G74)</f>
        <v>0</v>
      </c>
      <c r="H72" s="88">
        <f>SUM(H73:H74)</f>
        <v>95268.99</v>
      </c>
    </row>
    <row r="73" spans="2:10" s="6" customFormat="1" ht="11.25">
      <c r="B73" s="90" t="s">
        <v>139</v>
      </c>
      <c r="C73" s="83" t="s">
        <v>134</v>
      </c>
      <c r="D73" s="91" t="s">
        <v>140</v>
      </c>
      <c r="E73" s="96">
        <v>0</v>
      </c>
      <c r="F73" s="96">
        <v>95268.99</v>
      </c>
      <c r="G73" s="96">
        <v>0</v>
      </c>
      <c r="H73" s="87">
        <f>SUM(E73:G73)</f>
        <v>95268.99</v>
      </c>
    </row>
    <row r="74" spans="2:10" s="6" customFormat="1" ht="11.25" hidden="1">
      <c r="B74" s="82"/>
      <c r="C74" s="83"/>
      <c r="D74" s="84"/>
      <c r="E74" s="85"/>
      <c r="F74" s="85"/>
      <c r="G74" s="85"/>
      <c r="H74" s="87"/>
    </row>
    <row r="75" spans="2:10" s="6" customFormat="1" ht="12">
      <c r="B75" s="42" t="s">
        <v>141</v>
      </c>
      <c r="C75" s="43" t="s">
        <v>136</v>
      </c>
      <c r="D75" s="44" t="s">
        <v>142</v>
      </c>
      <c r="E75" s="88">
        <f>SUM(E76:E78)</f>
        <v>480231.36</v>
      </c>
      <c r="F75" s="88">
        <f>SUM(F76:F78)</f>
        <v>672938.96000000008</v>
      </c>
      <c r="G75" s="88">
        <f>SUM(G76:G78)</f>
        <v>1502652.99</v>
      </c>
      <c r="H75" s="89">
        <f>SUM(H76:H78)</f>
        <v>2655823.31</v>
      </c>
    </row>
    <row r="76" spans="2:10" s="6" customFormat="1" ht="11.25">
      <c r="B76" s="90" t="s">
        <v>143</v>
      </c>
      <c r="C76" s="83" t="s">
        <v>136</v>
      </c>
      <c r="D76" s="91" t="s">
        <v>144</v>
      </c>
      <c r="E76" s="96">
        <v>0</v>
      </c>
      <c r="F76" s="96">
        <v>660199.79</v>
      </c>
      <c r="G76" s="96">
        <v>27166.32</v>
      </c>
      <c r="H76" s="87">
        <f>SUM(E76:G76)</f>
        <v>687366.11</v>
      </c>
    </row>
    <row r="77" spans="2:10" s="6" customFormat="1" ht="11.25">
      <c r="B77" s="90" t="s">
        <v>145</v>
      </c>
      <c r="C77" s="83" t="s">
        <v>136</v>
      </c>
      <c r="D77" s="91" t="s">
        <v>146</v>
      </c>
      <c r="E77" s="96">
        <v>480231.36</v>
      </c>
      <c r="F77" s="96">
        <v>12739.17</v>
      </c>
      <c r="G77" s="96">
        <v>1475486.67</v>
      </c>
      <c r="H77" s="87">
        <f>SUM(E77:G77)</f>
        <v>1968457.2</v>
      </c>
    </row>
    <row r="78" spans="2:10" s="6" customFormat="1" ht="12.2" hidden="1" customHeight="1">
      <c r="B78" s="82"/>
      <c r="C78" s="83"/>
      <c r="D78" s="84"/>
      <c r="E78" s="85"/>
      <c r="F78" s="85"/>
      <c r="G78" s="85"/>
      <c r="H78" s="87"/>
    </row>
    <row r="79" spans="2:10" s="6" customFormat="1" ht="25.5" customHeight="1">
      <c r="B79" s="42" t="s">
        <v>147</v>
      </c>
      <c r="C79" s="43" t="s">
        <v>138</v>
      </c>
      <c r="D79" s="44" t="s">
        <v>148</v>
      </c>
      <c r="E79" s="88">
        <f>SUM(E80:E81)</f>
        <v>0</v>
      </c>
      <c r="F79" s="88">
        <f>SUM(F80:F81)</f>
        <v>0</v>
      </c>
      <c r="G79" s="88">
        <f>SUM(G80:G81)</f>
        <v>0</v>
      </c>
      <c r="H79" s="89">
        <f>SUM(H80:H81)</f>
        <v>0</v>
      </c>
    </row>
    <row r="80" spans="2:10" s="6" customFormat="1" ht="11.25">
      <c r="B80" s="77"/>
      <c r="C80" s="78"/>
      <c r="D80" s="79"/>
      <c r="E80" s="80"/>
      <c r="F80" s="80"/>
      <c r="G80" s="80"/>
      <c r="H80" s="81">
        <f>SUM(E80:G80)</f>
        <v>0</v>
      </c>
      <c r="I80" s="53"/>
      <c r="J80" s="53"/>
    </row>
    <row r="81" spans="2:8" s="6" customFormat="1" ht="0.75" customHeight="1" thickBot="1">
      <c r="B81" s="82"/>
      <c r="C81" s="97"/>
      <c r="D81" s="98"/>
      <c r="E81" s="99"/>
      <c r="F81" s="99"/>
      <c r="G81" s="99"/>
      <c r="H81" s="100"/>
    </row>
    <row r="82" spans="2:8" s="6" customFormat="1" ht="12.2" customHeight="1">
      <c r="B82" s="70"/>
      <c r="C82" s="70"/>
      <c r="D82" s="70"/>
      <c r="E82" s="70"/>
      <c r="F82" s="70"/>
      <c r="G82" s="70"/>
      <c r="H82" s="70" t="s">
        <v>149</v>
      </c>
    </row>
    <row r="83" spans="2:8" s="6" customFormat="1" ht="12.2" customHeight="1">
      <c r="B83" s="101"/>
      <c r="C83" s="22" t="s">
        <v>41</v>
      </c>
      <c r="D83" s="193" t="s">
        <v>42</v>
      </c>
      <c r="E83" s="23" t="s">
        <v>43</v>
      </c>
      <c r="F83" s="23" t="s">
        <v>44</v>
      </c>
      <c r="G83" s="24" t="s">
        <v>45</v>
      </c>
      <c r="H83" s="72"/>
    </row>
    <row r="84" spans="2:8" s="6" customFormat="1" ht="12.2" customHeight="1">
      <c r="B84" s="27" t="s">
        <v>47</v>
      </c>
      <c r="C84" s="27" t="s">
        <v>48</v>
      </c>
      <c r="D84" s="194"/>
      <c r="E84" s="28" t="s">
        <v>49</v>
      </c>
      <c r="F84" s="28" t="s">
        <v>50</v>
      </c>
      <c r="G84" s="29" t="s">
        <v>51</v>
      </c>
      <c r="H84" s="73" t="s">
        <v>52</v>
      </c>
    </row>
    <row r="85" spans="2:8" s="6" customFormat="1" ht="12.2" customHeight="1">
      <c r="B85" s="102"/>
      <c r="C85" s="103" t="s">
        <v>55</v>
      </c>
      <c r="D85" s="195"/>
      <c r="E85" s="32" t="s">
        <v>56</v>
      </c>
      <c r="F85" s="32" t="s">
        <v>57</v>
      </c>
      <c r="G85" s="104" t="s">
        <v>58</v>
      </c>
      <c r="H85" s="73"/>
    </row>
    <row r="86" spans="2:8" s="6" customFormat="1" ht="12.2" customHeight="1" thickBot="1">
      <c r="B86" s="33">
        <v>1</v>
      </c>
      <c r="C86" s="105">
        <v>2</v>
      </c>
      <c r="D86" s="105">
        <v>3</v>
      </c>
      <c r="E86" s="106">
        <v>4</v>
      </c>
      <c r="F86" s="106">
        <v>5</v>
      </c>
      <c r="G86" s="107" t="s">
        <v>61</v>
      </c>
      <c r="H86" s="108" t="s">
        <v>62</v>
      </c>
    </row>
    <row r="87" spans="2:8" s="6" customFormat="1" ht="12">
      <c r="B87" s="74" t="s">
        <v>150</v>
      </c>
      <c r="C87" s="38" t="s">
        <v>142</v>
      </c>
      <c r="D87" s="39" t="s">
        <v>151</v>
      </c>
      <c r="E87" s="75">
        <f>SUM(E88:E90)</f>
        <v>0</v>
      </c>
      <c r="F87" s="75">
        <f>SUM(F88:F90)</f>
        <v>736229</v>
      </c>
      <c r="G87" s="75">
        <f>SUM(G88:G90)</f>
        <v>1.19</v>
      </c>
      <c r="H87" s="76">
        <f>SUM(H88:H90)</f>
        <v>736230.19</v>
      </c>
    </row>
    <row r="88" spans="2:8" s="6" customFormat="1" ht="11.25">
      <c r="B88" s="90" t="s">
        <v>152</v>
      </c>
      <c r="C88" s="83" t="s">
        <v>142</v>
      </c>
      <c r="D88" s="91" t="s">
        <v>153</v>
      </c>
      <c r="E88" s="96">
        <v>0</v>
      </c>
      <c r="F88" s="96">
        <v>736229</v>
      </c>
      <c r="G88" s="96">
        <v>0</v>
      </c>
      <c r="H88" s="87">
        <f>SUM(E88:G88)</f>
        <v>736229</v>
      </c>
    </row>
    <row r="89" spans="2:8" s="6" customFormat="1" ht="22.5">
      <c r="B89" s="90" t="s">
        <v>154</v>
      </c>
      <c r="C89" s="83" t="s">
        <v>142</v>
      </c>
      <c r="D89" s="91" t="s">
        <v>155</v>
      </c>
      <c r="E89" s="96">
        <v>0</v>
      </c>
      <c r="F89" s="96">
        <v>0</v>
      </c>
      <c r="G89" s="96">
        <v>1.19</v>
      </c>
      <c r="H89" s="87">
        <f>SUM(E89:G89)</f>
        <v>1.19</v>
      </c>
    </row>
    <row r="90" spans="2:8" s="6" customFormat="1" ht="12.2" hidden="1" customHeight="1">
      <c r="B90" s="90"/>
      <c r="C90" s="83"/>
      <c r="D90" s="84"/>
      <c r="E90" s="85"/>
      <c r="F90" s="85"/>
      <c r="G90" s="85"/>
      <c r="H90" s="87"/>
    </row>
    <row r="91" spans="2:8" s="6" customFormat="1" ht="15" customHeight="1">
      <c r="B91" s="109" t="s">
        <v>156</v>
      </c>
      <c r="C91" s="43" t="s">
        <v>157</v>
      </c>
      <c r="D91" s="44"/>
      <c r="E91" s="88">
        <f>E94+E129</f>
        <v>141515.19000000018</v>
      </c>
      <c r="F91" s="88">
        <f>F94+F129</f>
        <v>1082543.4500000041</v>
      </c>
      <c r="G91" s="88">
        <f>G94+G129</f>
        <v>90348.170000000449</v>
      </c>
      <c r="H91" s="89">
        <f>H94+H129</f>
        <v>1314406.8100000019</v>
      </c>
    </row>
    <row r="92" spans="2:8" s="6" customFormat="1" ht="15" customHeight="1">
      <c r="B92" s="42" t="s">
        <v>158</v>
      </c>
      <c r="C92" s="43" t="s">
        <v>159</v>
      </c>
      <c r="D92" s="44"/>
      <c r="E92" s="110">
        <f>E17-E51</f>
        <v>141515.19000000006</v>
      </c>
      <c r="F92" s="110">
        <f>F17-F51</f>
        <v>1082543.4499999881</v>
      </c>
      <c r="G92" s="110">
        <f>G17-G51</f>
        <v>108977.17000000016</v>
      </c>
      <c r="H92" s="111">
        <f>H17-H51</f>
        <v>1333035.8099999949</v>
      </c>
    </row>
    <row r="93" spans="2:8" s="6" customFormat="1" ht="15" customHeight="1">
      <c r="B93" s="42" t="s">
        <v>160</v>
      </c>
      <c r="C93" s="43" t="s">
        <v>161</v>
      </c>
      <c r="D93" s="44"/>
      <c r="E93" s="92">
        <v>0</v>
      </c>
      <c r="F93" s="96">
        <v>0</v>
      </c>
      <c r="G93" s="96">
        <v>18629</v>
      </c>
      <c r="H93" s="87">
        <f>SUM(E93:G93)</f>
        <v>18629</v>
      </c>
    </row>
    <row r="94" spans="2:8" s="6" customFormat="1" ht="22.5">
      <c r="B94" s="109" t="s">
        <v>162</v>
      </c>
      <c r="C94" s="43" t="s">
        <v>163</v>
      </c>
      <c r="D94" s="44"/>
      <c r="E94" s="94">
        <f>E95+E98+E101+E104+E111+E114+E117+E128+E125</f>
        <v>6833.6100000001024</v>
      </c>
      <c r="F94" s="94">
        <f>F95+F98+F101+F104+F111+F114+F117+F128+F125</f>
        <v>360855.04000000021</v>
      </c>
      <c r="G94" s="94">
        <f>G95+G98+G101+G104+G111+G114+G117+G128+G125</f>
        <v>181123.63000000018</v>
      </c>
      <c r="H94" s="95">
        <f>H95+H98+H101+H104+H111+H114+H117+H128+H125</f>
        <v>548812.28000000073</v>
      </c>
    </row>
    <row r="95" spans="2:8" s="6" customFormat="1" ht="15" customHeight="1">
      <c r="B95" s="42" t="s">
        <v>164</v>
      </c>
      <c r="C95" s="43" t="s">
        <v>165</v>
      </c>
      <c r="D95" s="44"/>
      <c r="E95" s="88">
        <f>E96-E97</f>
        <v>0</v>
      </c>
      <c r="F95" s="88">
        <f>F96-F97</f>
        <v>2632296.75</v>
      </c>
      <c r="G95" s="88">
        <f>G96-G97</f>
        <v>-44724.55</v>
      </c>
      <c r="H95" s="89">
        <f>H96-H97</f>
        <v>2587572.2000000002</v>
      </c>
    </row>
    <row r="96" spans="2:8" s="6" customFormat="1" ht="11.25">
      <c r="B96" s="112" t="s">
        <v>166</v>
      </c>
      <c r="C96" s="43" t="s">
        <v>167</v>
      </c>
      <c r="D96" s="44" t="s">
        <v>163</v>
      </c>
      <c r="E96" s="96">
        <v>0</v>
      </c>
      <c r="F96" s="96">
        <v>3320496.54</v>
      </c>
      <c r="G96" s="96">
        <v>16298</v>
      </c>
      <c r="H96" s="87">
        <f>SUM(E96:G96)</f>
        <v>3336794.54</v>
      </c>
    </row>
    <row r="97" spans="2:10" s="6" customFormat="1" ht="11.25">
      <c r="B97" s="112" t="s">
        <v>168</v>
      </c>
      <c r="C97" s="43" t="s">
        <v>169</v>
      </c>
      <c r="D97" s="44" t="s">
        <v>170</v>
      </c>
      <c r="E97" s="96">
        <v>0</v>
      </c>
      <c r="F97" s="96">
        <v>688199.79</v>
      </c>
      <c r="G97" s="96">
        <v>61022.55</v>
      </c>
      <c r="H97" s="87">
        <f>SUM(E97:G97)</f>
        <v>749222.34000000008</v>
      </c>
    </row>
    <row r="98" spans="2:10" s="6" customFormat="1" ht="12">
      <c r="B98" s="42" t="s">
        <v>171</v>
      </c>
      <c r="C98" s="43" t="s">
        <v>172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11.25">
      <c r="B99" s="112" t="s">
        <v>173</v>
      </c>
      <c r="C99" s="43" t="s">
        <v>174</v>
      </c>
      <c r="D99" s="44" t="s">
        <v>165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175</v>
      </c>
      <c r="C100" s="43" t="s">
        <v>176</v>
      </c>
      <c r="D100" s="44" t="s">
        <v>177</v>
      </c>
      <c r="E100" s="96"/>
      <c r="F100" s="96"/>
      <c r="G100" s="96"/>
      <c r="H100" s="87">
        <f>SUM(E100:G100)</f>
        <v>0</v>
      </c>
    </row>
    <row r="101" spans="2:10" s="6" customFormat="1" ht="12.2" customHeight="1">
      <c r="B101" s="42" t="s">
        <v>178</v>
      </c>
      <c r="C101" s="43" t="s">
        <v>179</v>
      </c>
      <c r="D101" s="44"/>
      <c r="E101" s="88">
        <f>E102-E103</f>
        <v>0</v>
      </c>
      <c r="F101" s="88">
        <f>F102-F103</f>
        <v>-2260564.7999999998</v>
      </c>
      <c r="G101" s="88">
        <f>G102-G103</f>
        <v>0</v>
      </c>
      <c r="H101" s="89">
        <f>H102-H103</f>
        <v>-2260564.7999999998</v>
      </c>
    </row>
    <row r="102" spans="2:10" s="6" customFormat="1" ht="11.25">
      <c r="B102" s="112" t="s">
        <v>180</v>
      </c>
      <c r="C102" s="43" t="s">
        <v>181</v>
      </c>
      <c r="D102" s="44" t="s">
        <v>172</v>
      </c>
      <c r="E102" s="96"/>
      <c r="F102" s="96"/>
      <c r="G102" s="96"/>
      <c r="H102" s="87">
        <f>SUM(E102:G102)</f>
        <v>0</v>
      </c>
    </row>
    <row r="103" spans="2:10" s="6" customFormat="1" ht="11.25">
      <c r="B103" s="112" t="s">
        <v>182</v>
      </c>
      <c r="C103" s="43" t="s">
        <v>183</v>
      </c>
      <c r="D103" s="44" t="s">
        <v>184</v>
      </c>
      <c r="E103" s="96">
        <v>0</v>
      </c>
      <c r="F103" s="96">
        <v>2260564.7999999998</v>
      </c>
      <c r="G103" s="96">
        <v>0</v>
      </c>
      <c r="H103" s="87">
        <f>SUM(E103:G103)</f>
        <v>2260564.7999999998</v>
      </c>
    </row>
    <row r="104" spans="2:10" s="6" customFormat="1" ht="12">
      <c r="B104" s="42" t="s">
        <v>185</v>
      </c>
      <c r="C104" s="43" t="s">
        <v>186</v>
      </c>
      <c r="D104" s="44"/>
      <c r="E104" s="88">
        <f>E105-E108</f>
        <v>6833.6100000001024</v>
      </c>
      <c r="F104" s="88">
        <f>F105-F108</f>
        <v>-10876.91</v>
      </c>
      <c r="G104" s="88">
        <f>G105-G108</f>
        <v>225848.18000000017</v>
      </c>
      <c r="H104" s="89">
        <f>H105-H108</f>
        <v>221804.88000000035</v>
      </c>
    </row>
    <row r="105" spans="2:10" s="6" customFormat="1" ht="11.25">
      <c r="B105" s="112" t="s">
        <v>187</v>
      </c>
      <c r="C105" s="43" t="s">
        <v>188</v>
      </c>
      <c r="D105" s="44" t="s">
        <v>189</v>
      </c>
      <c r="E105" s="92">
        <v>621804.05000000005</v>
      </c>
      <c r="F105" s="92">
        <v>2349.9</v>
      </c>
      <c r="G105" s="92">
        <v>1712934.35</v>
      </c>
      <c r="H105" s="87">
        <f>SUM(E105:G105)</f>
        <v>2337088.3000000003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1.25">
      <c r="B108" s="112" t="s">
        <v>190</v>
      </c>
      <c r="C108" s="43" t="s">
        <v>191</v>
      </c>
      <c r="D108" s="44" t="s">
        <v>192</v>
      </c>
      <c r="E108" s="92">
        <v>614970.43999999994</v>
      </c>
      <c r="F108" s="92">
        <v>13226.81</v>
      </c>
      <c r="G108" s="92">
        <v>1487086.17</v>
      </c>
      <c r="H108" s="87">
        <f>SUM(E108:G108)</f>
        <v>2115283.42</v>
      </c>
    </row>
    <row r="109" spans="2:10" s="6" customFormat="1" ht="11.25">
      <c r="B109" s="77"/>
      <c r="C109" s="78"/>
      <c r="D109" s="79"/>
      <c r="E109" s="80"/>
      <c r="F109" s="80"/>
      <c r="G109" s="80"/>
      <c r="H109" s="81">
        <f>SUM(E109:G109)</f>
        <v>0</v>
      </c>
      <c r="I109" s="53"/>
      <c r="J109" s="53"/>
    </row>
    <row r="110" spans="2:10" s="6" customFormat="1" ht="11.25" hidden="1">
      <c r="B110" s="90"/>
      <c r="C110" s="83"/>
      <c r="D110" s="84"/>
      <c r="E110" s="85"/>
      <c r="F110" s="85"/>
      <c r="G110" s="85"/>
      <c r="H110" s="87"/>
    </row>
    <row r="111" spans="2:10" s="6" customFormat="1" ht="12">
      <c r="B111" s="42" t="s">
        <v>193</v>
      </c>
      <c r="C111" s="43" t="s">
        <v>194</v>
      </c>
      <c r="D111" s="44"/>
      <c r="E111" s="88">
        <f>E112-E113</f>
        <v>0</v>
      </c>
      <c r="F111" s="88">
        <f>F112-F113</f>
        <v>0</v>
      </c>
      <c r="G111" s="88">
        <f>G112-G113</f>
        <v>0</v>
      </c>
      <c r="H111" s="89">
        <f>H112-H113</f>
        <v>0</v>
      </c>
    </row>
    <row r="112" spans="2:10" s="6" customFormat="1" ht="11.25">
      <c r="B112" s="112" t="s">
        <v>195</v>
      </c>
      <c r="C112" s="43" t="s">
        <v>196</v>
      </c>
      <c r="D112" s="44" t="s">
        <v>179</v>
      </c>
      <c r="E112" s="96"/>
      <c r="F112" s="96"/>
      <c r="G112" s="96"/>
      <c r="H112" s="87">
        <f>SUM(E112:G112)</f>
        <v>0</v>
      </c>
    </row>
    <row r="113" spans="2:8" s="6" customFormat="1" ht="11.25">
      <c r="B113" s="112" t="s">
        <v>197</v>
      </c>
      <c r="C113" s="43" t="s">
        <v>198</v>
      </c>
      <c r="D113" s="44" t="s">
        <v>199</v>
      </c>
      <c r="E113" s="96"/>
      <c r="F113" s="96"/>
      <c r="G113" s="96"/>
      <c r="H113" s="87">
        <f>SUM(E113:G113)</f>
        <v>0</v>
      </c>
    </row>
    <row r="114" spans="2:8" s="6" customFormat="1" ht="12">
      <c r="B114" s="42" t="s">
        <v>200</v>
      </c>
      <c r="C114" s="113" t="s">
        <v>201</v>
      </c>
      <c r="D114" s="114"/>
      <c r="E114" s="115">
        <f>E115-E116</f>
        <v>0</v>
      </c>
      <c r="F114" s="115">
        <f>F115-F116</f>
        <v>0</v>
      </c>
      <c r="G114" s="115">
        <f>G115-G116</f>
        <v>0</v>
      </c>
      <c r="H114" s="116">
        <f>H115-H116</f>
        <v>0</v>
      </c>
    </row>
    <row r="115" spans="2:8" s="6" customFormat="1" ht="22.5">
      <c r="B115" s="112" t="s">
        <v>202</v>
      </c>
      <c r="C115" s="43" t="s">
        <v>203</v>
      </c>
      <c r="D115" s="44" t="s">
        <v>186</v>
      </c>
      <c r="E115" s="92"/>
      <c r="F115" s="96"/>
      <c r="G115" s="96"/>
      <c r="H115" s="87">
        <f>SUM(E115:G115)</f>
        <v>0</v>
      </c>
    </row>
    <row r="116" spans="2:8" s="6" customFormat="1" ht="11.25">
      <c r="B116" s="112" t="s">
        <v>204</v>
      </c>
      <c r="C116" s="43" t="s">
        <v>205</v>
      </c>
      <c r="D116" s="44" t="s">
        <v>206</v>
      </c>
      <c r="E116" s="92"/>
      <c r="F116" s="96"/>
      <c r="G116" s="96"/>
      <c r="H116" s="87">
        <f>SUM(E116:G116)</f>
        <v>0</v>
      </c>
    </row>
    <row r="117" spans="2:8" s="6" customFormat="1" ht="24.75" thickBot="1">
      <c r="B117" s="117" t="s">
        <v>207</v>
      </c>
      <c r="C117" s="118" t="s">
        <v>208</v>
      </c>
      <c r="D117" s="119"/>
      <c r="E117" s="120">
        <f>E123-E124</f>
        <v>0</v>
      </c>
      <c r="F117" s="120">
        <f>F123-F124</f>
        <v>0</v>
      </c>
      <c r="G117" s="120">
        <f>G123-G124</f>
        <v>0</v>
      </c>
      <c r="H117" s="121">
        <f>H123-H124</f>
        <v>0</v>
      </c>
    </row>
    <row r="118" spans="2:8" s="6" customFormat="1" ht="11.25">
      <c r="B118" s="70"/>
      <c r="C118" s="70"/>
      <c r="D118" s="70"/>
      <c r="E118" s="70"/>
      <c r="F118" s="70"/>
      <c r="G118" s="70"/>
      <c r="H118" s="122" t="s">
        <v>209</v>
      </c>
    </row>
    <row r="119" spans="2:8" s="6" customFormat="1" ht="12" customHeight="1">
      <c r="B119" s="101"/>
      <c r="C119" s="22" t="s">
        <v>41</v>
      </c>
      <c r="D119" s="193" t="s">
        <v>42</v>
      </c>
      <c r="E119" s="23" t="s">
        <v>43</v>
      </c>
      <c r="F119" s="23" t="s">
        <v>44</v>
      </c>
      <c r="G119" s="24" t="s">
        <v>45</v>
      </c>
      <c r="H119" s="72"/>
    </row>
    <row r="120" spans="2:8" s="6" customFormat="1" ht="12" customHeight="1">
      <c r="B120" s="27" t="s">
        <v>47</v>
      </c>
      <c r="C120" s="27" t="s">
        <v>48</v>
      </c>
      <c r="D120" s="194"/>
      <c r="E120" s="28" t="s">
        <v>49</v>
      </c>
      <c r="F120" s="28" t="s">
        <v>50</v>
      </c>
      <c r="G120" s="29" t="s">
        <v>51</v>
      </c>
      <c r="H120" s="73" t="s">
        <v>52</v>
      </c>
    </row>
    <row r="121" spans="2:8" s="6" customFormat="1" ht="12" customHeight="1">
      <c r="B121" s="102"/>
      <c r="C121" s="103" t="s">
        <v>55</v>
      </c>
      <c r="D121" s="195"/>
      <c r="E121" s="32" t="s">
        <v>56</v>
      </c>
      <c r="F121" s="32" t="s">
        <v>57</v>
      </c>
      <c r="G121" s="104" t="s">
        <v>58</v>
      </c>
      <c r="H121" s="73"/>
    </row>
    <row r="122" spans="2:8" s="6" customFormat="1" ht="12" thickBot="1">
      <c r="B122" s="33">
        <v>1</v>
      </c>
      <c r="C122" s="105">
        <v>2</v>
      </c>
      <c r="D122" s="105">
        <v>3</v>
      </c>
      <c r="E122" s="35">
        <v>4</v>
      </c>
      <c r="F122" s="35">
        <v>5</v>
      </c>
      <c r="G122" s="24" t="s">
        <v>61</v>
      </c>
      <c r="H122" s="72" t="s">
        <v>62</v>
      </c>
    </row>
    <row r="123" spans="2:8" s="6" customFormat="1" ht="11.25">
      <c r="B123" s="123" t="s">
        <v>210</v>
      </c>
      <c r="C123" s="124" t="s">
        <v>211</v>
      </c>
      <c r="D123" s="125" t="s">
        <v>212</v>
      </c>
      <c r="E123" s="126">
        <v>0</v>
      </c>
      <c r="F123" s="126">
        <v>39658325.75</v>
      </c>
      <c r="G123" s="126">
        <v>1481942.69</v>
      </c>
      <c r="H123" s="127">
        <f>SUM(E123:G123)</f>
        <v>41140268.439999998</v>
      </c>
    </row>
    <row r="124" spans="2:8" s="6" customFormat="1" ht="11.25">
      <c r="B124" s="128" t="s">
        <v>213</v>
      </c>
      <c r="C124" s="129" t="s">
        <v>214</v>
      </c>
      <c r="D124" s="130" t="s">
        <v>215</v>
      </c>
      <c r="E124" s="64">
        <v>0</v>
      </c>
      <c r="F124" s="64">
        <v>39658325.75</v>
      </c>
      <c r="G124" s="64">
        <v>1481942.69</v>
      </c>
      <c r="H124" s="59">
        <f>SUM(E124:G124)</f>
        <v>41140268.439999998</v>
      </c>
    </row>
    <row r="125" spans="2:8" s="6" customFormat="1" ht="12">
      <c r="B125" s="42" t="s">
        <v>216</v>
      </c>
      <c r="C125" s="113" t="s">
        <v>217</v>
      </c>
      <c r="D125" s="114"/>
      <c r="E125" s="115">
        <f>E126-E127</f>
        <v>0</v>
      </c>
      <c r="F125" s="115">
        <f>F126-F127</f>
        <v>0</v>
      </c>
      <c r="G125" s="115">
        <f>G126-G127</f>
        <v>0</v>
      </c>
      <c r="H125" s="116">
        <f>H126-H127</f>
        <v>0</v>
      </c>
    </row>
    <row r="126" spans="2:8" s="6" customFormat="1" ht="22.5">
      <c r="B126" s="112" t="s">
        <v>218</v>
      </c>
      <c r="C126" s="43" t="s">
        <v>219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1.25">
      <c r="B127" s="112" t="s">
        <v>213</v>
      </c>
      <c r="C127" s="43" t="s">
        <v>220</v>
      </c>
      <c r="D127" s="44" t="s">
        <v>215</v>
      </c>
      <c r="E127" s="92"/>
      <c r="F127" s="96"/>
      <c r="G127" s="96"/>
      <c r="H127" s="87">
        <f>SUM(E127:G127)</f>
        <v>0</v>
      </c>
    </row>
    <row r="128" spans="2:8" s="6" customFormat="1" ht="12">
      <c r="B128" s="117" t="s">
        <v>221</v>
      </c>
      <c r="C128" s="129" t="s">
        <v>222</v>
      </c>
      <c r="D128" s="130" t="s">
        <v>215</v>
      </c>
      <c r="E128" s="64"/>
      <c r="F128" s="64"/>
      <c r="G128" s="64"/>
      <c r="H128" s="59">
        <f>SUM(E128:G128)</f>
        <v>0</v>
      </c>
    </row>
    <row r="129" spans="2:8" s="6" customFormat="1" ht="24">
      <c r="B129" s="131" t="s">
        <v>223</v>
      </c>
      <c r="C129" s="129" t="s">
        <v>224</v>
      </c>
      <c r="D129" s="130"/>
      <c r="E129" s="132">
        <f>E130-E154</f>
        <v>134681.58000000007</v>
      </c>
      <c r="F129" s="132">
        <f>F130-F154</f>
        <v>721688.41000000387</v>
      </c>
      <c r="G129" s="132">
        <f>G130-G154</f>
        <v>-90775.45999999973</v>
      </c>
      <c r="H129" s="133">
        <f>H130-H154</f>
        <v>765594.53000000119</v>
      </c>
    </row>
    <row r="130" spans="2:8" s="6" customFormat="1" ht="22.5">
      <c r="B130" s="134" t="s">
        <v>225</v>
      </c>
      <c r="C130" s="129" t="s">
        <v>226</v>
      </c>
      <c r="D130" s="130"/>
      <c r="E130" s="135">
        <f>E131+E134+E137+E140+E143+E146</f>
        <v>-7256792.8499999996</v>
      </c>
      <c r="F130" s="135">
        <f>F131+F134+F137+F140+F143+F146</f>
        <v>-42079687.759999998</v>
      </c>
      <c r="G130" s="135">
        <f>G131+G134+G137+G140+G143+G146</f>
        <v>18815.220000000205</v>
      </c>
      <c r="H130" s="136">
        <f>H131+H134+H137+H140+H143+H146</f>
        <v>-49317665.390000001</v>
      </c>
    </row>
    <row r="131" spans="2:8" s="6" customFormat="1" ht="12">
      <c r="B131" s="42" t="s">
        <v>227</v>
      </c>
      <c r="C131" s="129" t="s">
        <v>228</v>
      </c>
      <c r="D131" s="130"/>
      <c r="E131" s="45">
        <f>E132-E133</f>
        <v>0</v>
      </c>
      <c r="F131" s="45">
        <f>F132-F133</f>
        <v>-19982.469999998808</v>
      </c>
      <c r="G131" s="45">
        <f>G132-G133</f>
        <v>71630.040000000037</v>
      </c>
      <c r="H131" s="46">
        <f>H132-H133</f>
        <v>51647.570000000298</v>
      </c>
    </row>
    <row r="132" spans="2:8" s="6" customFormat="1" ht="11.25">
      <c r="B132" s="128" t="s">
        <v>229</v>
      </c>
      <c r="C132" s="129" t="s">
        <v>230</v>
      </c>
      <c r="D132" s="130" t="s">
        <v>231</v>
      </c>
      <c r="E132" s="64">
        <v>540995.11</v>
      </c>
      <c r="F132" s="64">
        <v>38170562.280000001</v>
      </c>
      <c r="G132" s="64">
        <v>1540287.12</v>
      </c>
      <c r="H132" s="59">
        <f>SUM(E132:G132)</f>
        <v>40251844.509999998</v>
      </c>
    </row>
    <row r="133" spans="2:8" s="6" customFormat="1" ht="11.25">
      <c r="B133" s="128" t="s">
        <v>232</v>
      </c>
      <c r="C133" s="129" t="s">
        <v>233</v>
      </c>
      <c r="D133" s="130" t="s">
        <v>234</v>
      </c>
      <c r="E133" s="62">
        <v>540995.11</v>
      </c>
      <c r="F133" s="62">
        <v>38190544.75</v>
      </c>
      <c r="G133" s="62">
        <v>1468657.08</v>
      </c>
      <c r="H133" s="59">
        <f>SUM(E133:G133)</f>
        <v>40200196.939999998</v>
      </c>
    </row>
    <row r="134" spans="2:8" s="6" customFormat="1" ht="12">
      <c r="B134" s="117" t="s">
        <v>235</v>
      </c>
      <c r="C134" s="129" t="s">
        <v>192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236</v>
      </c>
      <c r="C135" s="129" t="s">
        <v>237</v>
      </c>
      <c r="D135" s="130" t="s">
        <v>238</v>
      </c>
      <c r="E135" s="64"/>
      <c r="F135" s="64"/>
      <c r="G135" s="64"/>
      <c r="H135" s="59">
        <f>SUM(E135:G135)</f>
        <v>0</v>
      </c>
    </row>
    <row r="136" spans="2:8" s="6" customFormat="1" ht="22.5">
      <c r="B136" s="128" t="s">
        <v>239</v>
      </c>
      <c r="C136" s="129" t="s">
        <v>240</v>
      </c>
      <c r="D136" s="130" t="s">
        <v>241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242</v>
      </c>
      <c r="C137" s="129" t="s">
        <v>199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243</v>
      </c>
      <c r="C138" s="129" t="s">
        <v>244</v>
      </c>
      <c r="D138" s="130" t="s">
        <v>245</v>
      </c>
      <c r="E138" s="62"/>
      <c r="F138" s="62"/>
      <c r="G138" s="62"/>
      <c r="H138" s="59">
        <f>SUM(E138:G138)</f>
        <v>0</v>
      </c>
    </row>
    <row r="139" spans="2:8" s="6" customFormat="1" ht="11.25">
      <c r="B139" s="128" t="s">
        <v>246</v>
      </c>
      <c r="C139" s="129" t="s">
        <v>247</v>
      </c>
      <c r="D139" s="130" t="s">
        <v>248</v>
      </c>
      <c r="E139" s="62"/>
      <c r="F139" s="62"/>
      <c r="G139" s="62"/>
      <c r="H139" s="59">
        <f>SUM(E139:G139)</f>
        <v>0</v>
      </c>
    </row>
    <row r="140" spans="2:8" s="6" customFormat="1" ht="12">
      <c r="B140" s="42" t="s">
        <v>249</v>
      </c>
      <c r="C140" s="129" t="s">
        <v>250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22.5">
      <c r="B141" s="128" t="s">
        <v>251</v>
      </c>
      <c r="C141" s="129" t="s">
        <v>252</v>
      </c>
      <c r="D141" s="130" t="s">
        <v>253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254</v>
      </c>
      <c r="C142" s="129" t="s">
        <v>255</v>
      </c>
      <c r="D142" s="130" t="s">
        <v>256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257</v>
      </c>
      <c r="C143" s="129" t="s">
        <v>258</v>
      </c>
      <c r="D143" s="130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6" customFormat="1" ht="11.25">
      <c r="B144" s="128" t="s">
        <v>259</v>
      </c>
      <c r="C144" s="129" t="s">
        <v>260</v>
      </c>
      <c r="D144" s="130" t="s">
        <v>261</v>
      </c>
      <c r="E144" s="64"/>
      <c r="F144" s="64"/>
      <c r="G144" s="64"/>
      <c r="H144" s="59">
        <f>SUM(E144:G144)</f>
        <v>0</v>
      </c>
    </row>
    <row r="145" spans="2:11" s="6" customFormat="1" ht="11.25">
      <c r="B145" s="128" t="s">
        <v>262</v>
      </c>
      <c r="C145" s="129" t="s">
        <v>263</v>
      </c>
      <c r="D145" s="130" t="s">
        <v>264</v>
      </c>
      <c r="E145" s="64"/>
      <c r="F145" s="64"/>
      <c r="G145" s="64"/>
      <c r="H145" s="59">
        <f>SUM(E145:G145)</f>
        <v>0</v>
      </c>
    </row>
    <row r="146" spans="2:11" s="6" customFormat="1" ht="12">
      <c r="B146" s="42" t="s">
        <v>265</v>
      </c>
      <c r="C146" s="129" t="s">
        <v>266</v>
      </c>
      <c r="D146" s="130"/>
      <c r="E146" s="45">
        <f>E147-E148</f>
        <v>-7256792.8499999996</v>
      </c>
      <c r="F146" s="45">
        <f>F147-F148</f>
        <v>-42059705.289999999</v>
      </c>
      <c r="G146" s="45">
        <f>G147-G148</f>
        <v>-52814.819999999832</v>
      </c>
      <c r="H146" s="46">
        <f>H147-H148</f>
        <v>-49369312.960000001</v>
      </c>
    </row>
    <row r="147" spans="2:11" s="6" customFormat="1" ht="11.25">
      <c r="B147" s="128" t="s">
        <v>267</v>
      </c>
      <c r="C147" s="129" t="s">
        <v>268</v>
      </c>
      <c r="D147" s="130" t="s">
        <v>269</v>
      </c>
      <c r="E147" s="64">
        <v>166876.10999999999</v>
      </c>
      <c r="F147" s="64">
        <v>2943421.67</v>
      </c>
      <c r="G147" s="64">
        <v>1476213.33</v>
      </c>
      <c r="H147" s="59">
        <f>SUM(E147:G147)</f>
        <v>4586511.1099999994</v>
      </c>
    </row>
    <row r="148" spans="2:11" s="6" customFormat="1" ht="12" thickBot="1">
      <c r="B148" s="128" t="s">
        <v>270</v>
      </c>
      <c r="C148" s="137" t="s">
        <v>271</v>
      </c>
      <c r="D148" s="138" t="s">
        <v>272</v>
      </c>
      <c r="E148" s="139">
        <v>7423668.96</v>
      </c>
      <c r="F148" s="139">
        <v>45003126.960000001</v>
      </c>
      <c r="G148" s="139">
        <v>1529028.15</v>
      </c>
      <c r="H148" s="69">
        <f>SUM(E148:G148)</f>
        <v>53955824.07</v>
      </c>
    </row>
    <row r="149" spans="2:11" s="6" customFormat="1" ht="11.25">
      <c r="B149" s="70"/>
      <c r="C149" s="70"/>
      <c r="D149" s="70"/>
      <c r="E149" s="70"/>
      <c r="F149" s="70"/>
      <c r="G149" s="70"/>
      <c r="H149" s="70" t="s">
        <v>273</v>
      </c>
    </row>
    <row r="150" spans="2:11" s="6" customFormat="1" ht="9.9499999999999993" customHeight="1">
      <c r="B150" s="21"/>
      <c r="C150" s="22" t="s">
        <v>41</v>
      </c>
      <c r="D150" s="193" t="s">
        <v>42</v>
      </c>
      <c r="E150" s="23" t="s">
        <v>43</v>
      </c>
      <c r="F150" s="23" t="s">
        <v>44</v>
      </c>
      <c r="G150" s="24" t="s">
        <v>45</v>
      </c>
      <c r="H150" s="72"/>
    </row>
    <row r="151" spans="2:11" s="6" customFormat="1" ht="12.2" customHeight="1">
      <c r="B151" s="26" t="s">
        <v>47</v>
      </c>
      <c r="C151" s="27" t="s">
        <v>48</v>
      </c>
      <c r="D151" s="194"/>
      <c r="E151" s="28" t="s">
        <v>49</v>
      </c>
      <c r="F151" s="28" t="s">
        <v>50</v>
      </c>
      <c r="G151" s="29" t="s">
        <v>51</v>
      </c>
      <c r="H151" s="73" t="s">
        <v>52</v>
      </c>
    </row>
    <row r="152" spans="2:11" s="6" customFormat="1" ht="11.25">
      <c r="B152" s="31"/>
      <c r="C152" s="27" t="s">
        <v>55</v>
      </c>
      <c r="D152" s="195"/>
      <c r="E152" s="32" t="s">
        <v>56</v>
      </c>
      <c r="F152" s="28" t="s">
        <v>57</v>
      </c>
      <c r="G152" s="29" t="s">
        <v>58</v>
      </c>
      <c r="H152" s="73"/>
    </row>
    <row r="153" spans="2:11" s="6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72" t="s">
        <v>62</v>
      </c>
    </row>
    <row r="154" spans="2:11" s="6" customFormat="1" ht="11.25">
      <c r="B154" s="140" t="s">
        <v>274</v>
      </c>
      <c r="C154" s="38" t="s">
        <v>231</v>
      </c>
      <c r="D154" s="39"/>
      <c r="E154" s="141">
        <f>E155+E158+E161+E164+E165</f>
        <v>-7391474.4299999997</v>
      </c>
      <c r="F154" s="141">
        <f>F155+F158+F161+F164+F165</f>
        <v>-42801376.170000002</v>
      </c>
      <c r="G154" s="141">
        <f>G155+G158+G161+G164+G165</f>
        <v>109590.67999999993</v>
      </c>
      <c r="H154" s="142">
        <f>H155+H158+H161+H164+H165</f>
        <v>-50083259.920000002</v>
      </c>
    </row>
    <row r="155" spans="2:11" s="6" customFormat="1" ht="24">
      <c r="B155" s="42" t="s">
        <v>275</v>
      </c>
      <c r="C155" s="43" t="s">
        <v>238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>
      <c r="B156" s="112" t="s">
        <v>276</v>
      </c>
      <c r="C156" s="43" t="s">
        <v>277</v>
      </c>
      <c r="D156" s="44" t="s">
        <v>278</v>
      </c>
      <c r="E156" s="96"/>
      <c r="F156" s="96"/>
      <c r="G156" s="96"/>
      <c r="H156" s="87">
        <f>SUM(E156:G156)</f>
        <v>0</v>
      </c>
    </row>
    <row r="157" spans="2:11" s="6" customFormat="1" ht="22.5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</row>
    <row r="158" spans="2:11" s="6" customFormat="1" ht="24">
      <c r="B158" s="42" t="s">
        <v>282</v>
      </c>
      <c r="C158" s="43" t="s">
        <v>245</v>
      </c>
      <c r="D158" s="44"/>
      <c r="E158" s="88">
        <f>E159-E160</f>
        <v>0</v>
      </c>
      <c r="F158" s="88">
        <f>F159-F160</f>
        <v>0</v>
      </c>
      <c r="G158" s="88">
        <f>G159-G160</f>
        <v>0</v>
      </c>
      <c r="H158" s="89">
        <f>H159-H160</f>
        <v>0</v>
      </c>
    </row>
    <row r="159" spans="2:11" s="6" customFormat="1" ht="22.5" customHeight="1">
      <c r="B159" s="112" t="s">
        <v>283</v>
      </c>
      <c r="C159" s="43" t="s">
        <v>284</v>
      </c>
      <c r="D159" s="44" t="s">
        <v>285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1.25" customHeight="1">
      <c r="B160" s="112" t="s">
        <v>286</v>
      </c>
      <c r="C160" s="43" t="s">
        <v>287</v>
      </c>
      <c r="D160" s="44" t="s">
        <v>288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2">
      <c r="B161" s="42" t="s">
        <v>289</v>
      </c>
      <c r="C161" s="43" t="s">
        <v>253</v>
      </c>
      <c r="D161" s="44"/>
      <c r="E161" s="88">
        <f>E162-E163</f>
        <v>-134681.57999999996</v>
      </c>
      <c r="F161" s="88">
        <f>F162-F163</f>
        <v>169705.57999999821</v>
      </c>
      <c r="G161" s="88">
        <f>G162-G163</f>
        <v>109590.67999999993</v>
      </c>
      <c r="H161" s="89">
        <f>H162-H163</f>
        <v>144614.6799999997</v>
      </c>
      <c r="I161" s="144"/>
      <c r="J161" s="143"/>
      <c r="K161" s="143"/>
    </row>
    <row r="162" spans="2:11" s="145" customFormat="1" ht="11.25">
      <c r="B162" s="112" t="s">
        <v>290</v>
      </c>
      <c r="C162" s="43" t="s">
        <v>291</v>
      </c>
      <c r="D162" s="44" t="s">
        <v>292</v>
      </c>
      <c r="E162" s="96">
        <v>540995.11</v>
      </c>
      <c r="F162" s="96">
        <v>53733524.43</v>
      </c>
      <c r="G162" s="96">
        <v>1602964.64</v>
      </c>
      <c r="H162" s="87">
        <f>SUM(E162:G162)</f>
        <v>55877484.18</v>
      </c>
    </row>
    <row r="163" spans="2:11" s="145" customFormat="1" ht="11.25">
      <c r="B163" s="112" t="s">
        <v>293</v>
      </c>
      <c r="C163" s="43" t="s">
        <v>294</v>
      </c>
      <c r="D163" s="44" t="s">
        <v>295</v>
      </c>
      <c r="E163" s="96">
        <v>675676.69</v>
      </c>
      <c r="F163" s="96">
        <v>53563818.850000001</v>
      </c>
      <c r="G163" s="96">
        <v>1493373.96</v>
      </c>
      <c r="H163" s="87">
        <f>SUM(E163:G163)</f>
        <v>55732869.5</v>
      </c>
    </row>
    <row r="164" spans="2:11" s="145" customFormat="1" ht="12">
      <c r="B164" s="117" t="s">
        <v>296</v>
      </c>
      <c r="C164" s="43" t="s">
        <v>261</v>
      </c>
      <c r="D164" s="44" t="s">
        <v>215</v>
      </c>
      <c r="E164" s="96">
        <v>-7256792.8499999996</v>
      </c>
      <c r="F164" s="96">
        <v>-44469404.710000001</v>
      </c>
      <c r="G164" s="96">
        <v>0</v>
      </c>
      <c r="H164" s="87">
        <f>SUM(E164:G164)</f>
        <v>-51726197.560000002</v>
      </c>
    </row>
    <row r="165" spans="2:11" s="145" customFormat="1" ht="12.75" thickBot="1">
      <c r="B165" s="117" t="s">
        <v>297</v>
      </c>
      <c r="C165" s="118" t="s">
        <v>269</v>
      </c>
      <c r="D165" s="146" t="s">
        <v>215</v>
      </c>
      <c r="E165" s="147">
        <v>0</v>
      </c>
      <c r="F165" s="147">
        <v>1498322.96</v>
      </c>
      <c r="G165" s="147">
        <v>0</v>
      </c>
      <c r="H165" s="100">
        <f>SUM(E165:G165)</f>
        <v>1498322.96</v>
      </c>
      <c r="I165" s="148"/>
      <c r="J165" s="148"/>
      <c r="K165" s="148"/>
    </row>
    <row r="166" spans="2:11" s="145" customFormat="1" ht="11.25">
      <c r="B166" s="149"/>
      <c r="C166" s="150"/>
      <c r="D166" s="151"/>
      <c r="E166" s="152"/>
      <c r="F166" s="152"/>
      <c r="G166" s="152"/>
      <c r="H166" s="153"/>
      <c r="I166" s="148"/>
      <c r="K166" s="148"/>
    </row>
    <row r="167" spans="2:11" s="145" customFormat="1" ht="19.5" customHeight="1">
      <c r="B167" s="154" t="s">
        <v>298</v>
      </c>
      <c r="C167" s="186" t="s">
        <v>299</v>
      </c>
      <c r="D167" s="186"/>
      <c r="E167" s="186"/>
      <c r="F167" s="155" t="s">
        <v>300</v>
      </c>
      <c r="G167" s="156"/>
      <c r="H167" s="157" t="s">
        <v>324</v>
      </c>
      <c r="J167" s="148"/>
      <c r="K167" s="148"/>
    </row>
    <row r="168" spans="2:11" s="145" customFormat="1" ht="10.5" customHeight="1">
      <c r="B168" s="158" t="s">
        <v>301</v>
      </c>
      <c r="C168" s="187" t="s">
        <v>302</v>
      </c>
      <c r="D168" s="187"/>
      <c r="E168" s="187"/>
      <c r="G168" s="158" t="s">
        <v>303</v>
      </c>
      <c r="H168" s="159" t="s">
        <v>302</v>
      </c>
      <c r="J168" s="148"/>
      <c r="K168" s="148"/>
    </row>
    <row r="169" spans="2:11" s="145" customFormat="1" ht="30" customHeight="1">
      <c r="B169" s="160"/>
      <c r="C169" s="160"/>
      <c r="D169" s="160"/>
      <c r="G169" s="160"/>
    </row>
    <row r="170" spans="2:11" s="145" customFormat="1" ht="22.5" customHeight="1">
      <c r="B170" s="161" t="s">
        <v>304</v>
      </c>
      <c r="C170" s="192" t="s">
        <v>305</v>
      </c>
      <c r="D170" s="192"/>
      <c r="E170" s="192"/>
      <c r="F170" s="192"/>
      <c r="G170" s="192"/>
      <c r="H170" s="192"/>
    </row>
    <row r="171" spans="2:11" s="145" customFormat="1" ht="9.75" customHeight="1">
      <c r="B171" s="148"/>
      <c r="C171" s="187" t="s">
        <v>306</v>
      </c>
      <c r="D171" s="187"/>
      <c r="E171" s="187"/>
      <c r="F171" s="187"/>
      <c r="G171" s="187"/>
      <c r="H171" s="187"/>
    </row>
    <row r="172" spans="2:11" s="145" customFormat="1" ht="18.75" customHeight="1">
      <c r="B172" s="162" t="s">
        <v>307</v>
      </c>
      <c r="C172" s="186" t="s">
        <v>325</v>
      </c>
      <c r="D172" s="186"/>
      <c r="E172" s="186"/>
      <c r="F172" s="163"/>
      <c r="G172" s="186" t="s">
        <v>326</v>
      </c>
      <c r="H172" s="186"/>
      <c r="I172" s="164"/>
      <c r="J172" s="164"/>
    </row>
    <row r="173" spans="2:11" s="165" customFormat="1">
      <c r="B173" s="162" t="s">
        <v>308</v>
      </c>
      <c r="C173" s="187" t="s">
        <v>309</v>
      </c>
      <c r="D173" s="187"/>
      <c r="E173" s="187"/>
      <c r="F173" s="166" t="s">
        <v>303</v>
      </c>
      <c r="G173" s="187" t="s">
        <v>302</v>
      </c>
      <c r="H173" s="187"/>
    </row>
    <row r="174" spans="2:11" s="3" customFormat="1">
      <c r="B174" s="154" t="s">
        <v>310</v>
      </c>
      <c r="C174" s="186" t="s">
        <v>327</v>
      </c>
      <c r="D174" s="186"/>
      <c r="E174" s="186"/>
      <c r="F174" s="186" t="s">
        <v>328</v>
      </c>
      <c r="G174" s="186"/>
      <c r="H174" s="157" t="s">
        <v>329</v>
      </c>
    </row>
    <row r="175" spans="2:11" s="3" customFormat="1">
      <c r="B175" s="158" t="s">
        <v>301</v>
      </c>
      <c r="C175" s="187" t="s">
        <v>309</v>
      </c>
      <c r="D175" s="187"/>
      <c r="E175" s="187"/>
      <c r="F175" s="187" t="s">
        <v>302</v>
      </c>
      <c r="G175" s="187"/>
      <c r="H175" s="158" t="s">
        <v>311</v>
      </c>
    </row>
    <row r="176" spans="2:11" s="3" customFormat="1">
      <c r="B176" s="160"/>
      <c r="C176" s="160"/>
      <c r="D176" s="160"/>
      <c r="E176" s="145"/>
      <c r="F176" s="145"/>
      <c r="G176" s="160"/>
      <c r="H176" s="160"/>
    </row>
    <row r="177" spans="2:8" s="3" customFormat="1" ht="14.25" customHeight="1">
      <c r="B177" s="167" t="s">
        <v>323</v>
      </c>
      <c r="C177" s="160"/>
      <c r="D177" s="160"/>
      <c r="E177" s="154"/>
      <c r="F177" s="168"/>
      <c r="G177" s="168"/>
      <c r="H177" s="168"/>
    </row>
    <row r="178" spans="2:8" s="3" customFormat="1" ht="14.25" customHeight="1">
      <c r="B178" s="167"/>
      <c r="C178" s="160"/>
      <c r="D178" s="160"/>
      <c r="E178" s="154"/>
      <c r="F178" s="168"/>
      <c r="G178" s="168"/>
      <c r="H178" s="168"/>
    </row>
    <row r="179" spans="2:8" s="3" customFormat="1" ht="13.5" hidden="1" customHeight="1" thickBot="1">
      <c r="B179" s="169"/>
      <c r="C179" s="169"/>
      <c r="D179" s="169"/>
      <c r="E179" s="169"/>
      <c r="F179" s="169"/>
      <c r="G179" s="165"/>
      <c r="H179" s="165"/>
    </row>
    <row r="180" spans="2:8" s="3" customFormat="1" ht="48.75" hidden="1" customHeight="1" thickTop="1" thickBot="1">
      <c r="B180" s="1"/>
      <c r="C180" s="188"/>
      <c r="D180" s="189"/>
      <c r="E180" s="189"/>
      <c r="F180" s="190" t="s">
        <v>312</v>
      </c>
      <c r="G180" s="190"/>
      <c r="H180" s="191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82" t="s">
        <v>313</v>
      </c>
      <c r="D182" s="183"/>
      <c r="E182" s="183"/>
      <c r="F182" s="184"/>
      <c r="G182" s="184"/>
      <c r="H182" s="185"/>
    </row>
    <row r="183" spans="2:8" s="3" customFormat="1" hidden="1">
      <c r="B183" s="1"/>
      <c r="C183" s="172" t="s">
        <v>314</v>
      </c>
      <c r="D183" s="173"/>
      <c r="E183" s="173"/>
      <c r="F183" s="174"/>
      <c r="G183" s="174"/>
      <c r="H183" s="175"/>
    </row>
    <row r="184" spans="2:8" s="3" customFormat="1" hidden="1">
      <c r="B184" s="1"/>
      <c r="C184" s="172" t="s">
        <v>315</v>
      </c>
      <c r="D184" s="173"/>
      <c r="E184" s="173"/>
      <c r="F184" s="176"/>
      <c r="G184" s="176"/>
      <c r="H184" s="177"/>
    </row>
    <row r="185" spans="2:8" s="3" customFormat="1" hidden="1">
      <c r="B185" s="1"/>
      <c r="C185" s="172" t="s">
        <v>316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317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318</v>
      </c>
      <c r="D187" s="173"/>
      <c r="E187" s="173"/>
      <c r="F187" s="174"/>
      <c r="G187" s="174"/>
      <c r="H187" s="175"/>
    </row>
    <row r="188" spans="2:8" s="3" customFormat="1" hidden="1">
      <c r="B188" s="1"/>
      <c r="C188" s="172" t="s">
        <v>319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320</v>
      </c>
      <c r="D189" s="173"/>
      <c r="E189" s="173"/>
      <c r="F189" s="176"/>
      <c r="G189" s="176"/>
      <c r="H189" s="177"/>
    </row>
    <row r="190" spans="2:8" s="3" customFormat="1" ht="15.75" hidden="1" thickBot="1">
      <c r="B190" s="1"/>
      <c r="C190" s="178" t="s">
        <v>321</v>
      </c>
      <c r="D190" s="179"/>
      <c r="E190" s="179"/>
      <c r="F190" s="180"/>
      <c r="G190" s="180"/>
      <c r="H190" s="181"/>
    </row>
    <row r="191" spans="2:8" s="3" customFormat="1" ht="4.5" hidden="1" customHeight="1" thickTop="1">
      <c r="B191" s="1"/>
      <c r="C191" s="170"/>
      <c r="D191" s="170"/>
      <c r="E191" s="170"/>
      <c r="F191" s="171"/>
      <c r="G191" s="171"/>
      <c r="H191" s="171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5">
    <mergeCell ref="C8:F9"/>
    <mergeCell ref="B2:G2"/>
    <mergeCell ref="D4:E4"/>
    <mergeCell ref="C5:F5"/>
    <mergeCell ref="C6:F6"/>
    <mergeCell ref="C7:F7"/>
    <mergeCell ref="C173:E173"/>
    <mergeCell ref="G173:H173"/>
    <mergeCell ref="D13:D15"/>
    <mergeCell ref="D38:D40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174:E174"/>
    <mergeCell ref="F174:G174"/>
    <mergeCell ref="C175:E175"/>
    <mergeCell ref="F175:G175"/>
    <mergeCell ref="C180:E180"/>
    <mergeCell ref="F180:H180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91:E191"/>
    <mergeCell ref="F191:H191"/>
    <mergeCell ref="C188:E188"/>
    <mergeCell ref="F188:H188"/>
    <mergeCell ref="C189:E189"/>
    <mergeCell ref="F189:H189"/>
    <mergeCell ref="C190:E190"/>
    <mergeCell ref="F190:H190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6" max="16383" man="1"/>
    <brk id="81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'0503721'!TR_30200296437_2366224362</vt:lpstr>
      <vt:lpstr>'0503721'!TR_30200296437_2366224363</vt:lpstr>
      <vt:lpstr>'0503721'!TR_30200296447</vt:lpstr>
      <vt:lpstr>'0503721'!TR_30200296457_2366224378</vt:lpstr>
      <vt:lpstr>'0503721'!TR_30200296457_2366224379</vt:lpstr>
      <vt:lpstr>'0503721'!TR_30200296467</vt:lpstr>
      <vt:lpstr>'0503721'!TR_30200296477</vt:lpstr>
      <vt:lpstr>'0503721'!TR_30200296487</vt:lpstr>
      <vt:lpstr>'0503721'!TR_30200296497_2366224361</vt:lpstr>
      <vt:lpstr>'0503721'!TR_30200296507_2366224368</vt:lpstr>
      <vt:lpstr>'0503721'!TR_30200296507_2366224369</vt:lpstr>
      <vt:lpstr>'0503721'!TR_30200296517_2366224376</vt:lpstr>
      <vt:lpstr>'0503721'!TR_30200296517_2366224377</vt:lpstr>
      <vt:lpstr>'0503721'!TR_30200296527_2366224360</vt:lpstr>
      <vt:lpstr>'0503721'!TR_30200296537</vt:lpstr>
      <vt:lpstr>'0503721'!TR_30200296547_2366224370</vt:lpstr>
      <vt:lpstr>'0503721'!TR_30200296547_2366224371</vt:lpstr>
      <vt:lpstr>'0503721'!TR_30200296547_2366224372</vt:lpstr>
      <vt:lpstr>'0503721'!TR_30200296547_2366224373</vt:lpstr>
      <vt:lpstr>'0503721'!TR_30200296547_2366224374</vt:lpstr>
      <vt:lpstr>'0503721'!TR_30200296557</vt:lpstr>
      <vt:lpstr>'0503721'!TR_30200296567</vt:lpstr>
      <vt:lpstr>'0503721'!TR_30200296577_2366224375</vt:lpstr>
      <vt:lpstr>'0503721'!TR_30200296587_2366224364</vt:lpstr>
      <vt:lpstr>'0503721'!TR_30200296587_2366224365</vt:lpstr>
      <vt:lpstr>'0503721'!TR_30200296587_2366224366</vt:lpstr>
      <vt:lpstr>'0503721'!TR_30200296587_2366224367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2024-03-20T09:29:50Z</cp:lastPrinted>
  <dcterms:created xsi:type="dcterms:W3CDTF">2024-03-07T09:34:16Z</dcterms:created>
  <dcterms:modified xsi:type="dcterms:W3CDTF">2024-03-20T09:29:51Z</dcterms:modified>
</cp:coreProperties>
</file>